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پژوهش 99\"/>
    </mc:Choice>
  </mc:AlternateContent>
  <bookViews>
    <workbookView xWindow="0" yWindow="0" windowWidth="20400" windowHeight="7020" activeTab="1"/>
  </bookViews>
  <sheets>
    <sheet name="همایش ملی" sheetId="1" r:id="rId1"/>
    <sheet name="مقالات همایش داخلی" sheetId="2" r:id="rId2"/>
    <sheet name="مقالات همایش خارجی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L16" i="3"/>
  <c r="K16" i="3"/>
  <c r="J16" i="3"/>
  <c r="I16" i="3"/>
  <c r="G16" i="3"/>
  <c r="M15" i="3"/>
  <c r="L15" i="3"/>
  <c r="K15" i="3"/>
  <c r="J15" i="3"/>
  <c r="I15" i="3"/>
  <c r="G15" i="3"/>
  <c r="G14" i="3"/>
  <c r="G13" i="3"/>
  <c r="G12" i="3"/>
  <c r="H11" i="3"/>
  <c r="G11" i="3"/>
  <c r="H10" i="3"/>
  <c r="G10" i="3"/>
  <c r="G9" i="3"/>
  <c r="G8" i="3"/>
  <c r="G7" i="3"/>
  <c r="G6" i="3"/>
  <c r="G5" i="3"/>
  <c r="G4" i="3"/>
  <c r="M17" i="2"/>
  <c r="L17" i="2"/>
  <c r="K17" i="2"/>
  <c r="J17" i="2"/>
  <c r="I17" i="2"/>
  <c r="G17" i="2"/>
  <c r="M16" i="2"/>
  <c r="L16" i="2"/>
  <c r="K16" i="2"/>
  <c r="J16" i="2"/>
  <c r="I16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<sst xmlns="http://schemas.openxmlformats.org/spreadsheetml/2006/main" count="36" uniqueCount="19">
  <si>
    <t xml:space="preserve">همایش های ملی برگزار شده در دانشگاه زنجان </t>
  </si>
  <si>
    <t>سال</t>
  </si>
  <si>
    <t>همایش های برگزار شده</t>
  </si>
  <si>
    <t xml:space="preserve">ماخذ: گزارش عملکرد پژوهش در تاریخ 18-11-99 </t>
  </si>
  <si>
    <t>آمار مقالات ارائه شده در همایش های داخلی به تفکیک دانشکده</t>
  </si>
  <si>
    <t>دانشکده مهندسی</t>
  </si>
  <si>
    <t>دانشکده علوم</t>
  </si>
  <si>
    <t>دانشکده کشاورزی</t>
  </si>
  <si>
    <t>دانشکده علوم انسانی</t>
  </si>
  <si>
    <t xml:space="preserve">پژوهشکده فناوریهای نوین </t>
  </si>
  <si>
    <t>جمع جدول</t>
  </si>
  <si>
    <t>مجموع مقالات دانشگاه</t>
  </si>
  <si>
    <t>سرانه دانشکده مهندسی</t>
  </si>
  <si>
    <t>سرانه دانشکده علوم</t>
  </si>
  <si>
    <t>سرانه دانشکده کشاورزی</t>
  </si>
  <si>
    <t>سرانه دانشکده علوم انسانی</t>
  </si>
  <si>
    <t>سرانه دانشگاه</t>
  </si>
  <si>
    <t>لازم به ذکر است که مقالات مشترک بین اعضای هیأت علمی دو یا چند دانشکده برای تمامی آنها منظور شده است. این موضوع و همچنین عدم درج آمار مربوط به پژوهشکده فناوریهای نوین زیستی، اختلاف بین مجموع مقالات دانشکده ها با مجموع دانشگاه را سبب شده است.</t>
  </si>
  <si>
    <t>تعداد مقالات ارائه شده در همایش های خارجی به تفکیک دانشکده در سال های 86 تا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</si>
</sst>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B Zar"/>
      <charset val="178"/>
    </font>
    <font>
      <sz val="11"/>
      <color theme="1"/>
      <name val="B Zar"/>
      <charset val="178"/>
    </font>
    <font>
      <sz val="16"/>
      <color theme="1"/>
      <name val="B Zar"/>
      <charset val="178"/>
    </font>
    <font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همایش های ملی برگزار شده در سال های 86 تا 98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'همایش ملی'!$B$3</c:f>
              <c:strCache>
                <c:ptCount val="1"/>
                <c:pt idx="0">
                  <c:v>همایش های برگزار شده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'همایش ملی'!$A$4:$A$16</c:f>
              <c:numCache>
                <c:formatCode>General</c:formatCode>
                <c:ptCount val="13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</c:v>
                </c:pt>
                <c:pt idx="11">
                  <c:v>1397</c:v>
                </c:pt>
                <c:pt idx="12">
                  <c:v>1398</c:v>
                </c:pt>
              </c:numCache>
            </c:numRef>
          </c:cat>
          <c:val>
            <c:numRef>
              <c:f>'همایش ملی'!$B$4:$B$16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1-4934-9E27-B49CE7B981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2522400"/>
        <c:axId val="422520760"/>
      </c:barChart>
      <c:catAx>
        <c:axId val="42252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سنوات</a:t>
                </a:r>
                <a:endParaRPr lang="en-US"/>
              </a:p>
            </c:rich>
          </c:tx>
          <c:layout/>
          <c:overlay val="0"/>
          <c:spPr>
            <a:solidFill>
              <a:schemeClr val="lt1"/>
            </a:solidFill>
            <a:ln w="1270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520760"/>
        <c:crosses val="autoZero"/>
        <c:auto val="1"/>
        <c:lblAlgn val="ctr"/>
        <c:lblOffset val="100"/>
        <c:noMultiLvlLbl val="0"/>
      </c:catAx>
      <c:valAx>
        <c:axId val="4225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/>
                  <a:t>تعداد</a:t>
                </a:r>
                <a:endParaRPr lang="en-US"/>
              </a:p>
            </c:rich>
          </c:tx>
          <c:layout/>
          <c:overlay val="0"/>
          <c:spPr>
            <a:solidFill>
              <a:schemeClr val="lt1"/>
            </a:solidFill>
            <a:ln w="1270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52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a-IR" sz="1400" b="0" i="0" u="none" strike="noStrike" baseline="0">
                <a:effectLst/>
              </a:rPr>
              <a:t>نمودار </a:t>
            </a:r>
            <a:r>
              <a:rPr lang="fa-IR"/>
              <a:t>مقالات ارائه شده در همایش های داخلی به تفکیک دانشکده از سال 98-86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'مقالات همایش داخلی'!$B$4</c:f>
              <c:strCache>
                <c:ptCount val="1"/>
                <c:pt idx="0">
                  <c:v>دانشکده مهندسی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'مقالات همایش داخلی'!$A$5:$A$17</c:f>
              <c:numCache>
                <c:formatCode>General</c:formatCode>
                <c:ptCount val="13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</c:v>
                </c:pt>
                <c:pt idx="11">
                  <c:v>1397</c:v>
                </c:pt>
                <c:pt idx="12">
                  <c:v>1398</c:v>
                </c:pt>
              </c:numCache>
            </c:numRef>
          </c:cat>
          <c:val>
            <c:numRef>
              <c:f>'مقالات همایش داخلی'!$B$5:$B$17</c:f>
              <c:numCache>
                <c:formatCode>General</c:formatCode>
                <c:ptCount val="13"/>
                <c:pt idx="0">
                  <c:v>41</c:v>
                </c:pt>
                <c:pt idx="1">
                  <c:v>62</c:v>
                </c:pt>
                <c:pt idx="2">
                  <c:v>93</c:v>
                </c:pt>
                <c:pt idx="3">
                  <c:v>80</c:v>
                </c:pt>
                <c:pt idx="4">
                  <c:v>142</c:v>
                </c:pt>
                <c:pt idx="5">
                  <c:v>167</c:v>
                </c:pt>
                <c:pt idx="6">
                  <c:v>218</c:v>
                </c:pt>
                <c:pt idx="7">
                  <c:v>199</c:v>
                </c:pt>
                <c:pt idx="8">
                  <c:v>208</c:v>
                </c:pt>
                <c:pt idx="9">
                  <c:v>202</c:v>
                </c:pt>
                <c:pt idx="10">
                  <c:v>163</c:v>
                </c:pt>
                <c:pt idx="11">
                  <c:v>124</c:v>
                </c:pt>
                <c:pt idx="1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E-4614-9EBD-B6E86B255D96}"/>
            </c:ext>
          </c:extLst>
        </c:ser>
        <c:ser>
          <c:idx val="1"/>
          <c:order val="1"/>
          <c:tx>
            <c:strRef>
              <c:f>'مقالات همایش داخلی'!$C$4</c:f>
              <c:strCache>
                <c:ptCount val="1"/>
                <c:pt idx="0">
                  <c:v>دانشکده علوم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'مقالات همایش داخلی'!$A$5:$A$17</c:f>
              <c:numCache>
                <c:formatCode>General</c:formatCode>
                <c:ptCount val="13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</c:v>
                </c:pt>
                <c:pt idx="11">
                  <c:v>1397</c:v>
                </c:pt>
                <c:pt idx="12">
                  <c:v>1398</c:v>
                </c:pt>
              </c:numCache>
            </c:numRef>
          </c:cat>
          <c:val>
            <c:numRef>
              <c:f>'مقالات همایش داخلی'!$C$5:$C$17</c:f>
              <c:numCache>
                <c:formatCode>General</c:formatCode>
                <c:ptCount val="13"/>
                <c:pt idx="0">
                  <c:v>63</c:v>
                </c:pt>
                <c:pt idx="1">
                  <c:v>115</c:v>
                </c:pt>
                <c:pt idx="2">
                  <c:v>136</c:v>
                </c:pt>
                <c:pt idx="3">
                  <c:v>181</c:v>
                </c:pt>
                <c:pt idx="4">
                  <c:v>231</c:v>
                </c:pt>
                <c:pt idx="5">
                  <c:v>277</c:v>
                </c:pt>
                <c:pt idx="6">
                  <c:v>274</c:v>
                </c:pt>
                <c:pt idx="7">
                  <c:v>264</c:v>
                </c:pt>
                <c:pt idx="8">
                  <c:v>227</c:v>
                </c:pt>
                <c:pt idx="9">
                  <c:v>244</c:v>
                </c:pt>
                <c:pt idx="10">
                  <c:v>308</c:v>
                </c:pt>
                <c:pt idx="11">
                  <c:v>275</c:v>
                </c:pt>
                <c:pt idx="1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E-4614-9EBD-B6E86B255D96}"/>
            </c:ext>
          </c:extLst>
        </c:ser>
        <c:ser>
          <c:idx val="2"/>
          <c:order val="2"/>
          <c:tx>
            <c:strRef>
              <c:f>'مقالات همایش داخلی'!$D$4</c:f>
              <c:strCache>
                <c:ptCount val="1"/>
                <c:pt idx="0">
                  <c:v>دانشکده کشاورزی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numRef>
              <c:f>'مقالات همایش داخلی'!$A$5:$A$17</c:f>
              <c:numCache>
                <c:formatCode>General</c:formatCode>
                <c:ptCount val="13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</c:v>
                </c:pt>
                <c:pt idx="11">
                  <c:v>1397</c:v>
                </c:pt>
                <c:pt idx="12">
                  <c:v>1398</c:v>
                </c:pt>
              </c:numCache>
            </c:numRef>
          </c:cat>
          <c:val>
            <c:numRef>
              <c:f>'مقالات همایش داخلی'!$D$5:$D$17</c:f>
              <c:numCache>
                <c:formatCode>General</c:formatCode>
                <c:ptCount val="13"/>
                <c:pt idx="0">
                  <c:v>57</c:v>
                </c:pt>
                <c:pt idx="1">
                  <c:v>56</c:v>
                </c:pt>
                <c:pt idx="2">
                  <c:v>143</c:v>
                </c:pt>
                <c:pt idx="3">
                  <c:v>188</c:v>
                </c:pt>
                <c:pt idx="4">
                  <c:v>424</c:v>
                </c:pt>
                <c:pt idx="5">
                  <c:v>306</c:v>
                </c:pt>
                <c:pt idx="6">
                  <c:v>284</c:v>
                </c:pt>
                <c:pt idx="7">
                  <c:v>281</c:v>
                </c:pt>
                <c:pt idx="8">
                  <c:v>263</c:v>
                </c:pt>
                <c:pt idx="9">
                  <c:v>214</c:v>
                </c:pt>
                <c:pt idx="10">
                  <c:v>255</c:v>
                </c:pt>
                <c:pt idx="11">
                  <c:v>176</c:v>
                </c:pt>
                <c:pt idx="1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1E-4614-9EBD-B6E86B255D96}"/>
            </c:ext>
          </c:extLst>
        </c:ser>
        <c:ser>
          <c:idx val="3"/>
          <c:order val="3"/>
          <c:tx>
            <c:strRef>
              <c:f>'مقالات همایش داخلی'!$E$4</c:f>
              <c:strCache>
                <c:ptCount val="1"/>
                <c:pt idx="0">
                  <c:v>دانشکده علوم انسانی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'مقالات همایش داخلی'!$A$5:$A$17</c:f>
              <c:numCache>
                <c:formatCode>General</c:formatCode>
                <c:ptCount val="13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</c:v>
                </c:pt>
                <c:pt idx="11">
                  <c:v>1397</c:v>
                </c:pt>
                <c:pt idx="12">
                  <c:v>1398</c:v>
                </c:pt>
              </c:numCache>
            </c:numRef>
          </c:cat>
          <c:val>
            <c:numRef>
              <c:f>'مقالات همایش داخلی'!$E$5:$E$17</c:f>
              <c:numCache>
                <c:formatCode>General</c:formatCode>
                <c:ptCount val="13"/>
                <c:pt idx="0">
                  <c:v>19</c:v>
                </c:pt>
                <c:pt idx="1">
                  <c:v>30</c:v>
                </c:pt>
                <c:pt idx="2">
                  <c:v>41</c:v>
                </c:pt>
                <c:pt idx="3">
                  <c:v>57</c:v>
                </c:pt>
                <c:pt idx="4">
                  <c:v>112</c:v>
                </c:pt>
                <c:pt idx="5">
                  <c:v>201</c:v>
                </c:pt>
                <c:pt idx="6">
                  <c:v>202</c:v>
                </c:pt>
                <c:pt idx="7">
                  <c:v>284</c:v>
                </c:pt>
                <c:pt idx="8">
                  <c:v>231</c:v>
                </c:pt>
                <c:pt idx="9">
                  <c:v>125</c:v>
                </c:pt>
                <c:pt idx="10">
                  <c:v>157</c:v>
                </c:pt>
                <c:pt idx="11">
                  <c:v>89</c:v>
                </c:pt>
                <c:pt idx="1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1E-4614-9EBD-B6E86B25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235448"/>
        <c:axId val="394238072"/>
        <c:axId val="0"/>
      </c:bar3DChart>
      <c:catAx>
        <c:axId val="39423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238072"/>
        <c:crosses val="autoZero"/>
        <c:auto val="1"/>
        <c:lblAlgn val="ctr"/>
        <c:lblOffset val="100"/>
        <c:noMultiLvlLbl val="0"/>
      </c:catAx>
      <c:valAx>
        <c:axId val="39423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23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a-IR" sz="1400" b="0" i="0" u="none" strike="noStrike" baseline="0">
                <a:effectLst/>
              </a:rPr>
              <a:t>نمودار </a:t>
            </a:r>
            <a:r>
              <a:rPr lang="fa-IR"/>
              <a:t>مقالات ارائه شده در همایش های خارجی به تفکیک دانشکده از سال 98-86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899394400972887E-2"/>
          <c:y val="0.12663154396144663"/>
          <c:w val="0.91473919114244884"/>
          <c:h val="0.711707497801492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'مقالات همایش خارجی'!$B$3</c:f>
              <c:strCache>
                <c:ptCount val="1"/>
                <c:pt idx="0">
                  <c:v>دانشکده مهندسی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'مقالات همایش خارجی'!$A$4:$A$16</c:f>
              <c:numCache>
                <c:formatCode>General</c:formatCode>
                <c:ptCount val="13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</c:v>
                </c:pt>
                <c:pt idx="11">
                  <c:v>1397</c:v>
                </c:pt>
                <c:pt idx="12">
                  <c:v>1398</c:v>
                </c:pt>
              </c:numCache>
            </c:numRef>
          </c:cat>
          <c:val>
            <c:numRef>
              <c:f>'مقالات همایش خارجی'!$B$4:$B$16</c:f>
              <c:numCache>
                <c:formatCode>General</c:formatCode>
                <c:ptCount val="13"/>
                <c:pt idx="0">
                  <c:v>9</c:v>
                </c:pt>
                <c:pt idx="1">
                  <c:v>55</c:v>
                </c:pt>
                <c:pt idx="2">
                  <c:v>67</c:v>
                </c:pt>
                <c:pt idx="3">
                  <c:v>71</c:v>
                </c:pt>
                <c:pt idx="4">
                  <c:v>80</c:v>
                </c:pt>
                <c:pt idx="5">
                  <c:v>57</c:v>
                </c:pt>
                <c:pt idx="6">
                  <c:v>31</c:v>
                </c:pt>
                <c:pt idx="7">
                  <c:v>21</c:v>
                </c:pt>
                <c:pt idx="8">
                  <c:v>40</c:v>
                </c:pt>
                <c:pt idx="9">
                  <c:v>27</c:v>
                </c:pt>
                <c:pt idx="10">
                  <c:v>13</c:v>
                </c:pt>
                <c:pt idx="11">
                  <c:v>14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5-4165-A086-2B1D66430FB1}"/>
            </c:ext>
          </c:extLst>
        </c:ser>
        <c:ser>
          <c:idx val="1"/>
          <c:order val="1"/>
          <c:tx>
            <c:strRef>
              <c:f>'مقالات همایش خارجی'!$C$3</c:f>
              <c:strCache>
                <c:ptCount val="1"/>
                <c:pt idx="0">
                  <c:v>دانشکده علوم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'مقالات همایش خارجی'!$A$4:$A$16</c:f>
              <c:numCache>
                <c:formatCode>General</c:formatCode>
                <c:ptCount val="13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</c:v>
                </c:pt>
                <c:pt idx="11">
                  <c:v>1397</c:v>
                </c:pt>
                <c:pt idx="12">
                  <c:v>1398</c:v>
                </c:pt>
              </c:numCache>
            </c:numRef>
          </c:cat>
          <c:val>
            <c:numRef>
              <c:f>'مقالات همایش خارجی'!$C$4:$C$16</c:f>
              <c:numCache>
                <c:formatCode>General</c:formatCode>
                <c:ptCount val="13"/>
                <c:pt idx="0">
                  <c:v>17</c:v>
                </c:pt>
                <c:pt idx="1">
                  <c:v>13</c:v>
                </c:pt>
                <c:pt idx="2">
                  <c:v>23</c:v>
                </c:pt>
                <c:pt idx="3">
                  <c:v>26</c:v>
                </c:pt>
                <c:pt idx="4">
                  <c:v>31</c:v>
                </c:pt>
                <c:pt idx="5">
                  <c:v>40</c:v>
                </c:pt>
                <c:pt idx="6">
                  <c:v>20</c:v>
                </c:pt>
                <c:pt idx="7">
                  <c:v>24</c:v>
                </c:pt>
                <c:pt idx="8">
                  <c:v>27</c:v>
                </c:pt>
                <c:pt idx="9">
                  <c:v>13</c:v>
                </c:pt>
                <c:pt idx="10">
                  <c:v>20</c:v>
                </c:pt>
                <c:pt idx="11">
                  <c:v>16</c:v>
                </c:pt>
                <c:pt idx="1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5-4165-A086-2B1D66430FB1}"/>
            </c:ext>
          </c:extLst>
        </c:ser>
        <c:ser>
          <c:idx val="2"/>
          <c:order val="2"/>
          <c:tx>
            <c:strRef>
              <c:f>'مقالات همایش خارجی'!$D$3</c:f>
              <c:strCache>
                <c:ptCount val="1"/>
                <c:pt idx="0">
                  <c:v>دانشکده کشاورزی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numRef>
              <c:f>'مقالات همایش خارجی'!$A$4:$A$16</c:f>
              <c:numCache>
                <c:formatCode>General</c:formatCode>
                <c:ptCount val="13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</c:v>
                </c:pt>
                <c:pt idx="11">
                  <c:v>1397</c:v>
                </c:pt>
                <c:pt idx="12">
                  <c:v>1398</c:v>
                </c:pt>
              </c:numCache>
            </c:numRef>
          </c:cat>
          <c:val>
            <c:numRef>
              <c:f>'مقالات همایش خارجی'!$D$4:$D$16</c:f>
              <c:numCache>
                <c:formatCode>General</c:formatCode>
                <c:ptCount val="13"/>
                <c:pt idx="0">
                  <c:v>7</c:v>
                </c:pt>
                <c:pt idx="1">
                  <c:v>11</c:v>
                </c:pt>
                <c:pt idx="2">
                  <c:v>21</c:v>
                </c:pt>
                <c:pt idx="3">
                  <c:v>34</c:v>
                </c:pt>
                <c:pt idx="4">
                  <c:v>18</c:v>
                </c:pt>
                <c:pt idx="5">
                  <c:v>28</c:v>
                </c:pt>
                <c:pt idx="6">
                  <c:v>3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43</c:v>
                </c:pt>
                <c:pt idx="11">
                  <c:v>15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55-4165-A086-2B1D66430FB1}"/>
            </c:ext>
          </c:extLst>
        </c:ser>
        <c:ser>
          <c:idx val="3"/>
          <c:order val="3"/>
          <c:tx>
            <c:strRef>
              <c:f>'مقالات همایش خارجی'!$E$3</c:f>
              <c:strCache>
                <c:ptCount val="1"/>
                <c:pt idx="0">
                  <c:v>دانشکده علوم انسانی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'مقالات همایش خارجی'!$A$4:$A$16</c:f>
              <c:numCache>
                <c:formatCode>General</c:formatCode>
                <c:ptCount val="13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</c:v>
                </c:pt>
                <c:pt idx="11">
                  <c:v>1397</c:v>
                </c:pt>
                <c:pt idx="12">
                  <c:v>1398</c:v>
                </c:pt>
              </c:numCache>
            </c:numRef>
          </c:cat>
          <c:val>
            <c:numRef>
              <c:f>'مقالات همایش خارجی'!$E$4:$E$16</c:f>
              <c:numCache>
                <c:formatCode>General</c:formatCode>
                <c:ptCount val="13"/>
                <c:pt idx="0">
                  <c:v>9</c:v>
                </c:pt>
                <c:pt idx="1">
                  <c:v>3</c:v>
                </c:pt>
                <c:pt idx="2">
                  <c:v>7</c:v>
                </c:pt>
                <c:pt idx="3">
                  <c:v>14</c:v>
                </c:pt>
                <c:pt idx="4">
                  <c:v>15</c:v>
                </c:pt>
                <c:pt idx="5">
                  <c:v>10</c:v>
                </c:pt>
                <c:pt idx="6">
                  <c:v>10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55-4165-A086-2B1D66430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185360"/>
        <c:axId val="388186016"/>
        <c:axId val="0"/>
      </c:bar3DChart>
      <c:catAx>
        <c:axId val="38818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86016"/>
        <c:crosses val="autoZero"/>
        <c:auto val="1"/>
        <c:lblAlgn val="ctr"/>
        <c:lblOffset val="100"/>
        <c:noMultiLvlLbl val="0"/>
      </c:catAx>
      <c:valAx>
        <c:axId val="38818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8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28575</xdr:rowOff>
    </xdr:from>
    <xdr:to>
      <xdr:col>11</xdr:col>
      <xdr:colOff>657225</xdr:colOff>
      <xdr:row>13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2</xdr:row>
      <xdr:rowOff>285750</xdr:rowOff>
    </xdr:from>
    <xdr:to>
      <xdr:col>23</xdr:col>
      <xdr:colOff>133349</xdr:colOff>
      <xdr:row>14</xdr:row>
      <xdr:rowOff>238125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19049</xdr:colOff>
      <xdr:row>2</xdr:row>
      <xdr:rowOff>19049</xdr:rowOff>
    </xdr:from>
    <xdr:to>
      <xdr:col>22</xdr:col>
      <xdr:colOff>657225</xdr:colOff>
      <xdr:row>13</xdr:row>
      <xdr:rowOff>257175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B17"/>
  <sheetViews>
    <sheetView rightToLeft="1" workbookViewId="0">
      <selection activeCell="H17" sqref="H17"/>
    </sheetView>
  </sheetViews>
  <sheetFormatPr defaultRowHeight="15" x14ac:dyDescent="0.25"/>
  <cols>
    <col min="1" max="1" width="14.42578125" customWidth="1"/>
    <col min="2" max="2" width="15.7109375" customWidth="1"/>
    <col min="3" max="4" width="11" customWidth="1"/>
  </cols>
  <sheetData>
    <row r="2" spans="1:2" ht="27.75" customHeight="1" x14ac:dyDescent="0.25">
      <c r="A2" s="33" t="s">
        <v>0</v>
      </c>
      <c r="B2" s="33"/>
    </row>
    <row r="3" spans="1:2" ht="35.25" customHeight="1" x14ac:dyDescent="0.25">
      <c r="A3" s="1" t="s">
        <v>1</v>
      </c>
      <c r="B3" s="2" t="s">
        <v>2</v>
      </c>
    </row>
    <row r="4" spans="1:2" ht="21" x14ac:dyDescent="0.6">
      <c r="A4" s="3">
        <v>1386</v>
      </c>
      <c r="B4" s="4">
        <v>1</v>
      </c>
    </row>
    <row r="5" spans="1:2" ht="21" x14ac:dyDescent="0.6">
      <c r="A5" s="3">
        <v>1387</v>
      </c>
      <c r="B5" s="4">
        <v>1</v>
      </c>
    </row>
    <row r="6" spans="1:2" ht="21" x14ac:dyDescent="0.6">
      <c r="A6" s="3">
        <v>1388</v>
      </c>
      <c r="B6" s="4">
        <v>0</v>
      </c>
    </row>
    <row r="7" spans="1:2" ht="21" x14ac:dyDescent="0.6">
      <c r="A7" s="3">
        <v>1389</v>
      </c>
      <c r="B7" s="4">
        <v>2</v>
      </c>
    </row>
    <row r="8" spans="1:2" ht="21" x14ac:dyDescent="0.6">
      <c r="A8" s="3">
        <v>1390</v>
      </c>
      <c r="B8" s="4">
        <v>3</v>
      </c>
    </row>
    <row r="9" spans="1:2" ht="21" x14ac:dyDescent="0.6">
      <c r="A9" s="3">
        <v>1391</v>
      </c>
      <c r="B9" s="4">
        <v>4</v>
      </c>
    </row>
    <row r="10" spans="1:2" ht="21" x14ac:dyDescent="0.6">
      <c r="A10" s="3">
        <v>1392</v>
      </c>
      <c r="B10" s="4">
        <v>3</v>
      </c>
    </row>
    <row r="11" spans="1:2" ht="21" x14ac:dyDescent="0.6">
      <c r="A11" s="3">
        <v>1393</v>
      </c>
      <c r="B11" s="4">
        <v>4</v>
      </c>
    </row>
    <row r="12" spans="1:2" ht="21" x14ac:dyDescent="0.6">
      <c r="A12" s="3">
        <v>1394</v>
      </c>
      <c r="B12" s="4">
        <v>2</v>
      </c>
    </row>
    <row r="13" spans="1:2" ht="21" x14ac:dyDescent="0.6">
      <c r="A13" s="3">
        <v>1395</v>
      </c>
      <c r="B13" s="4">
        <v>2</v>
      </c>
    </row>
    <row r="14" spans="1:2" ht="21" x14ac:dyDescent="0.6">
      <c r="A14" s="3">
        <v>1396</v>
      </c>
      <c r="B14" s="4">
        <v>7</v>
      </c>
    </row>
    <row r="15" spans="1:2" ht="21" x14ac:dyDescent="0.6">
      <c r="A15" s="3">
        <v>1397</v>
      </c>
      <c r="B15" s="5">
        <v>8</v>
      </c>
    </row>
    <row r="16" spans="1:2" ht="21" x14ac:dyDescent="0.6">
      <c r="A16" s="3">
        <v>1398</v>
      </c>
      <c r="B16" s="5">
        <v>8</v>
      </c>
    </row>
    <row r="17" spans="1:1" ht="21" x14ac:dyDescent="0.6">
      <c r="A17" s="6" t="s">
        <v>3</v>
      </c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"/>
  <sheetViews>
    <sheetView rightToLeft="1" tabSelected="1" workbookViewId="0">
      <selection activeCell="G13" sqref="G13"/>
    </sheetView>
  </sheetViews>
  <sheetFormatPr defaultColWidth="9" defaultRowHeight="19.5" x14ac:dyDescent="0.55000000000000004"/>
  <cols>
    <col min="1" max="1" width="7.5703125" style="7" customWidth="1"/>
    <col min="2" max="5" width="9" style="7"/>
    <col min="6" max="6" width="11.85546875" style="7" customWidth="1"/>
    <col min="7" max="7" width="10.42578125" style="7" customWidth="1"/>
    <col min="8" max="8" width="12.140625" style="7" customWidth="1"/>
    <col min="9" max="9" width="11" style="7" customWidth="1"/>
    <col min="10" max="10" width="10.85546875" style="7" customWidth="1"/>
    <col min="11" max="11" width="11.5703125" style="7" customWidth="1"/>
    <col min="12" max="12" width="12.42578125" style="7" customWidth="1"/>
    <col min="13" max="13" width="11.140625" style="7" customWidth="1"/>
    <col min="14" max="16384" width="9" style="7"/>
  </cols>
  <sheetData>
    <row r="1" spans="1:13" ht="12.75" customHeight="1" x14ac:dyDescent="0.55000000000000004"/>
    <row r="2" spans="1:13" ht="12.75" customHeight="1" x14ac:dyDescent="0.55000000000000004"/>
    <row r="3" spans="1:13" ht="21" customHeight="1" x14ac:dyDescent="0.55000000000000004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42" customHeight="1" x14ac:dyDescent="0.55000000000000004">
      <c r="A4" s="1" t="s">
        <v>1</v>
      </c>
      <c r="B4" s="8" t="s">
        <v>5</v>
      </c>
      <c r="C4" s="8" t="s">
        <v>6</v>
      </c>
      <c r="D4" s="8" t="s">
        <v>7</v>
      </c>
      <c r="E4" s="8" t="s">
        <v>8</v>
      </c>
      <c r="F4" s="2" t="s">
        <v>9</v>
      </c>
      <c r="G4" s="9" t="s">
        <v>10</v>
      </c>
      <c r="H4" s="10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2" t="s">
        <v>16</v>
      </c>
    </row>
    <row r="5" spans="1:13" ht="21" x14ac:dyDescent="0.6">
      <c r="A5" s="3">
        <v>1386</v>
      </c>
      <c r="B5" s="4">
        <v>41</v>
      </c>
      <c r="C5" s="4">
        <v>63</v>
      </c>
      <c r="D5" s="4">
        <v>57</v>
      </c>
      <c r="E5" s="4">
        <v>19</v>
      </c>
      <c r="F5" s="4">
        <v>2</v>
      </c>
      <c r="G5" s="13">
        <f t="shared" ref="G5:G17" si="0">SUM(B5:F5)</f>
        <v>182</v>
      </c>
      <c r="H5" s="14">
        <v>182</v>
      </c>
      <c r="I5" s="4">
        <v>0.79</v>
      </c>
      <c r="J5" s="4">
        <v>1.21</v>
      </c>
      <c r="K5" s="4">
        <v>1.19</v>
      </c>
      <c r="L5" s="4">
        <v>0.36</v>
      </c>
      <c r="M5" s="4">
        <v>0.88</v>
      </c>
    </row>
    <row r="6" spans="1:13" ht="21" x14ac:dyDescent="0.6">
      <c r="A6" s="3">
        <v>1387</v>
      </c>
      <c r="B6" s="4">
        <v>62</v>
      </c>
      <c r="C6" s="4">
        <v>115</v>
      </c>
      <c r="D6" s="4">
        <v>56</v>
      </c>
      <c r="E6" s="4">
        <v>30</v>
      </c>
      <c r="F6" s="4">
        <v>1</v>
      </c>
      <c r="G6" s="13">
        <f t="shared" si="0"/>
        <v>264</v>
      </c>
      <c r="H6" s="14">
        <v>264</v>
      </c>
      <c r="I6" s="4">
        <v>0.97</v>
      </c>
      <c r="J6" s="4">
        <v>1.89</v>
      </c>
      <c r="K6" s="4">
        <v>1.21</v>
      </c>
      <c r="L6" s="4">
        <v>0.54</v>
      </c>
      <c r="M6" s="4">
        <v>1.1399999999999999</v>
      </c>
    </row>
    <row r="7" spans="1:13" ht="21" x14ac:dyDescent="0.6">
      <c r="A7" s="3">
        <v>1388</v>
      </c>
      <c r="B7" s="4">
        <v>93</v>
      </c>
      <c r="C7" s="4">
        <v>136</v>
      </c>
      <c r="D7" s="4">
        <v>143</v>
      </c>
      <c r="E7" s="4">
        <v>41</v>
      </c>
      <c r="F7" s="4">
        <v>12</v>
      </c>
      <c r="G7" s="13">
        <f t="shared" si="0"/>
        <v>425</v>
      </c>
      <c r="H7" s="14">
        <v>425</v>
      </c>
      <c r="I7" s="4">
        <v>1.21</v>
      </c>
      <c r="J7" s="4">
        <v>2.19</v>
      </c>
      <c r="K7" s="4">
        <v>2.6</v>
      </c>
      <c r="L7" s="4">
        <v>0.71</v>
      </c>
      <c r="M7" s="4">
        <v>1.63</v>
      </c>
    </row>
    <row r="8" spans="1:13" ht="21" x14ac:dyDescent="0.6">
      <c r="A8" s="3">
        <v>1389</v>
      </c>
      <c r="B8" s="4">
        <v>80</v>
      </c>
      <c r="C8" s="4">
        <v>181</v>
      </c>
      <c r="D8" s="4">
        <v>188</v>
      </c>
      <c r="E8" s="4">
        <v>57</v>
      </c>
      <c r="F8" s="4">
        <v>6</v>
      </c>
      <c r="G8" s="13">
        <f t="shared" si="0"/>
        <v>512</v>
      </c>
      <c r="H8" s="14">
        <v>512</v>
      </c>
      <c r="I8" s="4">
        <v>0.94</v>
      </c>
      <c r="J8" s="4">
        <v>2.38</v>
      </c>
      <c r="K8" s="4">
        <v>3.3</v>
      </c>
      <c r="L8" s="4">
        <v>0.93</v>
      </c>
      <c r="M8" s="4">
        <v>1.81</v>
      </c>
    </row>
    <row r="9" spans="1:13" ht="21" x14ac:dyDescent="0.6">
      <c r="A9" s="3">
        <v>1390</v>
      </c>
      <c r="B9" s="4">
        <v>142</v>
      </c>
      <c r="C9" s="4">
        <v>231</v>
      </c>
      <c r="D9" s="4">
        <v>424</v>
      </c>
      <c r="E9" s="4">
        <v>112</v>
      </c>
      <c r="F9" s="4">
        <v>13</v>
      </c>
      <c r="G9" s="13">
        <f t="shared" si="0"/>
        <v>922</v>
      </c>
      <c r="H9" s="14">
        <v>907</v>
      </c>
      <c r="I9" s="4">
        <v>1.61</v>
      </c>
      <c r="J9" s="4">
        <v>2.92</v>
      </c>
      <c r="K9" s="4">
        <v>7.57</v>
      </c>
      <c r="L9" s="4">
        <v>1.9</v>
      </c>
      <c r="M9" s="4">
        <v>3.18</v>
      </c>
    </row>
    <row r="10" spans="1:13" ht="21" x14ac:dyDescent="0.6">
      <c r="A10" s="3">
        <v>1391</v>
      </c>
      <c r="B10" s="4">
        <v>167</v>
      </c>
      <c r="C10" s="4">
        <v>277</v>
      </c>
      <c r="D10" s="4">
        <v>306</v>
      </c>
      <c r="E10" s="4">
        <v>201</v>
      </c>
      <c r="F10" s="4">
        <v>1</v>
      </c>
      <c r="G10" s="13">
        <f t="shared" si="0"/>
        <v>952</v>
      </c>
      <c r="H10" s="14">
        <v>938</v>
      </c>
      <c r="I10" s="4">
        <v>1.69</v>
      </c>
      <c r="J10" s="4">
        <v>3.08</v>
      </c>
      <c r="K10" s="4">
        <v>4.37</v>
      </c>
      <c r="L10" s="4">
        <v>3.19</v>
      </c>
      <c r="M10" s="4">
        <v>2.9</v>
      </c>
    </row>
    <row r="11" spans="1:13" ht="21" x14ac:dyDescent="0.6">
      <c r="A11" s="3">
        <v>1392</v>
      </c>
      <c r="B11" s="4">
        <v>218</v>
      </c>
      <c r="C11" s="4">
        <v>274</v>
      </c>
      <c r="D11" s="4">
        <v>284</v>
      </c>
      <c r="E11" s="4">
        <v>202</v>
      </c>
      <c r="F11" s="4">
        <v>10</v>
      </c>
      <c r="G11" s="13">
        <f t="shared" si="0"/>
        <v>988</v>
      </c>
      <c r="H11" s="14">
        <v>972</v>
      </c>
      <c r="I11" s="4">
        <v>2.08</v>
      </c>
      <c r="J11" s="4">
        <v>2.61</v>
      </c>
      <c r="K11" s="4">
        <v>3.89</v>
      </c>
      <c r="L11" s="4">
        <v>2.89</v>
      </c>
      <c r="M11" s="4">
        <v>2.74</v>
      </c>
    </row>
    <row r="12" spans="1:13" ht="21" x14ac:dyDescent="0.6">
      <c r="A12" s="3">
        <v>1393</v>
      </c>
      <c r="B12" s="4">
        <v>199</v>
      </c>
      <c r="C12" s="4">
        <v>264</v>
      </c>
      <c r="D12" s="4">
        <v>281</v>
      </c>
      <c r="E12" s="4">
        <v>284</v>
      </c>
      <c r="F12" s="4">
        <v>4</v>
      </c>
      <c r="G12" s="13">
        <f t="shared" si="0"/>
        <v>1032</v>
      </c>
      <c r="H12" s="14">
        <v>1032</v>
      </c>
      <c r="I12" s="4">
        <v>1.79</v>
      </c>
      <c r="J12" s="4">
        <v>2.4900000000000002</v>
      </c>
      <c r="K12" s="4">
        <v>3.85</v>
      </c>
      <c r="L12" s="4">
        <v>3.84</v>
      </c>
      <c r="M12" s="4">
        <v>2.8</v>
      </c>
    </row>
    <row r="13" spans="1:13" ht="21" x14ac:dyDescent="0.6">
      <c r="A13" s="3">
        <v>1394</v>
      </c>
      <c r="B13" s="4">
        <v>208</v>
      </c>
      <c r="C13" s="4">
        <v>227</v>
      </c>
      <c r="D13" s="4">
        <v>263</v>
      </c>
      <c r="E13" s="4">
        <v>231</v>
      </c>
      <c r="F13" s="4">
        <v>8</v>
      </c>
      <c r="G13" s="13">
        <f t="shared" si="0"/>
        <v>937</v>
      </c>
      <c r="H13" s="14">
        <v>925</v>
      </c>
      <c r="I13" s="4">
        <v>1.87</v>
      </c>
      <c r="J13" s="4">
        <v>2.0499999999999998</v>
      </c>
      <c r="K13" s="4">
        <v>3.33</v>
      </c>
      <c r="L13" s="4">
        <v>2.92</v>
      </c>
      <c r="M13" s="4">
        <v>2.4</v>
      </c>
    </row>
    <row r="14" spans="1:13" ht="21" x14ac:dyDescent="0.6">
      <c r="A14" s="3">
        <v>1395</v>
      </c>
      <c r="B14" s="4">
        <v>202</v>
      </c>
      <c r="C14" s="4">
        <v>244</v>
      </c>
      <c r="D14" s="4">
        <v>214</v>
      </c>
      <c r="E14" s="4">
        <v>125</v>
      </c>
      <c r="F14" s="4">
        <v>20</v>
      </c>
      <c r="G14" s="13">
        <f t="shared" si="0"/>
        <v>805</v>
      </c>
      <c r="H14" s="14">
        <v>786</v>
      </c>
      <c r="I14" s="4">
        <v>1.71</v>
      </c>
      <c r="J14" s="4">
        <v>2.16</v>
      </c>
      <c r="K14" s="4">
        <v>2.65</v>
      </c>
      <c r="L14" s="4">
        <v>1.59</v>
      </c>
      <c r="M14" s="4">
        <v>1.99</v>
      </c>
    </row>
    <row r="15" spans="1:13" ht="21" x14ac:dyDescent="0.6">
      <c r="A15" s="3">
        <v>1396</v>
      </c>
      <c r="B15" s="4">
        <v>163</v>
      </c>
      <c r="C15" s="4">
        <v>308</v>
      </c>
      <c r="D15" s="4">
        <v>255</v>
      </c>
      <c r="E15" s="4">
        <v>157</v>
      </c>
      <c r="F15" s="4">
        <v>28</v>
      </c>
      <c r="G15" s="13">
        <f t="shared" si="0"/>
        <v>911</v>
      </c>
      <c r="H15" s="14">
        <v>854</v>
      </c>
      <c r="I15" s="4">
        <v>1.38</v>
      </c>
      <c r="J15" s="4">
        <v>2.69</v>
      </c>
      <c r="K15" s="4">
        <v>3.13</v>
      </c>
      <c r="L15" s="4">
        <v>1.92</v>
      </c>
      <c r="M15" s="4">
        <v>2.2000000000000002</v>
      </c>
    </row>
    <row r="16" spans="1:13" ht="21" x14ac:dyDescent="0.6">
      <c r="A16" s="3">
        <v>1397</v>
      </c>
      <c r="B16" s="5">
        <v>124</v>
      </c>
      <c r="C16" s="5">
        <v>275</v>
      </c>
      <c r="D16" s="5">
        <v>176</v>
      </c>
      <c r="E16" s="5">
        <v>89</v>
      </c>
      <c r="F16" s="5">
        <v>17</v>
      </c>
      <c r="G16" s="5">
        <f t="shared" si="0"/>
        <v>681</v>
      </c>
      <c r="H16" s="15">
        <v>670</v>
      </c>
      <c r="I16" s="16">
        <f>B16/122</f>
        <v>1.0163934426229508</v>
      </c>
      <c r="J16" s="16">
        <f>C16/116</f>
        <v>2.3706896551724137</v>
      </c>
      <c r="K16" s="16">
        <f>D16/79</f>
        <v>2.2278481012658227</v>
      </c>
      <c r="L16" s="16">
        <f>E16/84</f>
        <v>1.0595238095238095</v>
      </c>
      <c r="M16" s="16">
        <f>H16/405</f>
        <v>1.654320987654321</v>
      </c>
    </row>
    <row r="17" spans="1:14" ht="21" x14ac:dyDescent="0.6">
      <c r="A17" s="3">
        <v>1398</v>
      </c>
      <c r="B17" s="5">
        <v>97</v>
      </c>
      <c r="C17" s="5">
        <v>201</v>
      </c>
      <c r="D17" s="5">
        <v>116</v>
      </c>
      <c r="E17" s="5">
        <v>53</v>
      </c>
      <c r="F17" s="5">
        <v>16</v>
      </c>
      <c r="G17" s="5">
        <f t="shared" si="0"/>
        <v>483</v>
      </c>
      <c r="H17" s="15">
        <v>483</v>
      </c>
      <c r="I17" s="16">
        <f>B17/127</f>
        <v>0.76377952755905509</v>
      </c>
      <c r="J17" s="16">
        <f>C17/113</f>
        <v>1.7787610619469028</v>
      </c>
      <c r="K17" s="16">
        <f>D17/81</f>
        <v>1.4320987654320987</v>
      </c>
      <c r="L17" s="16">
        <f>E17/87</f>
        <v>0.60919540229885061</v>
      </c>
      <c r="M17" s="16">
        <f>H17/412</f>
        <v>1.1723300970873787</v>
      </c>
    </row>
    <row r="18" spans="1:14" s="17" customFormat="1" ht="21" x14ac:dyDescent="0.6">
      <c r="A18" s="6" t="s">
        <v>3</v>
      </c>
      <c r="I18" s="18"/>
      <c r="J18" s="18"/>
      <c r="K18" s="18"/>
      <c r="L18" s="18"/>
      <c r="M18" s="18"/>
      <c r="N18" s="18"/>
    </row>
    <row r="19" spans="1:14" ht="41.25" customHeight="1" x14ac:dyDescent="0.55000000000000004">
      <c r="A19" s="35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</sheetData>
  <mergeCells count="2">
    <mergeCell ref="A3:M3"/>
    <mergeCell ref="A19:M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M18"/>
  <sheetViews>
    <sheetView rightToLeft="1" workbookViewId="0">
      <selection activeCell="H17" sqref="H17"/>
    </sheetView>
  </sheetViews>
  <sheetFormatPr defaultColWidth="9" defaultRowHeight="19.5" x14ac:dyDescent="0.55000000000000004"/>
  <cols>
    <col min="1" max="1" width="8.140625" style="7" customWidth="1"/>
    <col min="2" max="4" width="9" style="7"/>
    <col min="5" max="5" width="10" style="7" customWidth="1"/>
    <col min="6" max="6" width="10.7109375" style="7" customWidth="1"/>
    <col min="7" max="7" width="8.85546875" style="7" customWidth="1"/>
    <col min="8" max="8" width="11.140625" style="7" customWidth="1"/>
    <col min="9" max="13" width="10.7109375" style="7" customWidth="1"/>
    <col min="14" max="14" width="6.85546875" style="7" customWidth="1"/>
    <col min="15" max="16384" width="9" style="7"/>
  </cols>
  <sheetData>
    <row r="2" spans="1:13" ht="27" x14ac:dyDescent="0.75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48.75" customHeight="1" x14ac:dyDescent="0.55000000000000004">
      <c r="A3" s="19" t="s">
        <v>1</v>
      </c>
      <c r="B3" s="20" t="s">
        <v>5</v>
      </c>
      <c r="C3" s="20" t="s">
        <v>6</v>
      </c>
      <c r="D3" s="20" t="s">
        <v>7</v>
      </c>
      <c r="E3" s="20" t="s">
        <v>8</v>
      </c>
      <c r="F3" s="21" t="s">
        <v>9</v>
      </c>
      <c r="G3" s="22" t="s">
        <v>10</v>
      </c>
      <c r="H3" s="10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2" t="s">
        <v>16</v>
      </c>
    </row>
    <row r="4" spans="1:13" s="27" customFormat="1" ht="20.25" customHeight="1" x14ac:dyDescent="0.25">
      <c r="A4" s="23">
        <v>1386</v>
      </c>
      <c r="B4" s="24">
        <v>9</v>
      </c>
      <c r="C4" s="24">
        <v>17</v>
      </c>
      <c r="D4" s="24">
        <v>7</v>
      </c>
      <c r="E4" s="24">
        <v>9</v>
      </c>
      <c r="F4" s="25">
        <v>0</v>
      </c>
      <c r="G4" s="25">
        <f t="shared" ref="G4:G16" si="0">SUM(B4:F4)</f>
        <v>42</v>
      </c>
      <c r="H4" s="26">
        <v>42</v>
      </c>
      <c r="I4" s="24">
        <v>0.17</v>
      </c>
      <c r="J4" s="24">
        <v>0.35</v>
      </c>
      <c r="K4" s="24">
        <v>0.15</v>
      </c>
      <c r="L4" s="24">
        <v>0.17</v>
      </c>
      <c r="M4" s="24">
        <v>0.21</v>
      </c>
    </row>
    <row r="5" spans="1:13" s="27" customFormat="1" ht="20.25" customHeight="1" x14ac:dyDescent="0.25">
      <c r="A5" s="23">
        <v>1387</v>
      </c>
      <c r="B5" s="24">
        <v>55</v>
      </c>
      <c r="C5" s="24">
        <v>13</v>
      </c>
      <c r="D5" s="24">
        <v>11</v>
      </c>
      <c r="E5" s="24">
        <v>3</v>
      </c>
      <c r="F5" s="25">
        <v>4</v>
      </c>
      <c r="G5" s="25">
        <f t="shared" si="0"/>
        <v>86</v>
      </c>
      <c r="H5" s="26">
        <v>83</v>
      </c>
      <c r="I5" s="24">
        <v>0.92</v>
      </c>
      <c r="J5" s="24">
        <v>0.21</v>
      </c>
      <c r="K5" s="24">
        <v>0.22</v>
      </c>
      <c r="L5" s="24">
        <v>0.05</v>
      </c>
      <c r="M5" s="24">
        <v>0.37</v>
      </c>
    </row>
    <row r="6" spans="1:13" s="27" customFormat="1" ht="20.25" customHeight="1" x14ac:dyDescent="0.25">
      <c r="A6" s="23">
        <v>1388</v>
      </c>
      <c r="B6" s="24">
        <v>67</v>
      </c>
      <c r="C6" s="24">
        <v>23</v>
      </c>
      <c r="D6" s="24">
        <v>21</v>
      </c>
      <c r="E6" s="24">
        <v>7</v>
      </c>
      <c r="F6" s="25">
        <v>9</v>
      </c>
      <c r="G6" s="25">
        <f t="shared" si="0"/>
        <v>127</v>
      </c>
      <c r="H6" s="26">
        <v>125</v>
      </c>
      <c r="I6" s="24">
        <v>0.97</v>
      </c>
      <c r="J6" s="24">
        <v>0.37</v>
      </c>
      <c r="K6" s="24">
        <v>0.38</v>
      </c>
      <c r="L6" s="24">
        <v>0.12</v>
      </c>
      <c r="M6" s="24">
        <v>0.5</v>
      </c>
    </row>
    <row r="7" spans="1:13" s="27" customFormat="1" ht="20.25" customHeight="1" x14ac:dyDescent="0.25">
      <c r="A7" s="23">
        <v>1389</v>
      </c>
      <c r="B7" s="24">
        <v>71</v>
      </c>
      <c r="C7" s="24">
        <v>26</v>
      </c>
      <c r="D7" s="24">
        <v>34</v>
      </c>
      <c r="E7" s="24">
        <v>14</v>
      </c>
      <c r="F7" s="25">
        <v>5</v>
      </c>
      <c r="G7" s="25">
        <f t="shared" si="0"/>
        <v>150</v>
      </c>
      <c r="H7" s="26">
        <v>150</v>
      </c>
      <c r="I7" s="24">
        <v>0.88</v>
      </c>
      <c r="J7" s="24">
        <v>0.34</v>
      </c>
      <c r="K7" s="24">
        <v>0.6</v>
      </c>
      <c r="L7" s="24">
        <v>0.23</v>
      </c>
      <c r="M7" s="24">
        <v>0.53</v>
      </c>
    </row>
    <row r="8" spans="1:13" s="27" customFormat="1" ht="20.25" customHeight="1" x14ac:dyDescent="0.25">
      <c r="A8" s="23">
        <v>1390</v>
      </c>
      <c r="B8" s="24">
        <v>80</v>
      </c>
      <c r="C8" s="24">
        <v>31</v>
      </c>
      <c r="D8" s="24">
        <v>18</v>
      </c>
      <c r="E8" s="24">
        <v>15</v>
      </c>
      <c r="F8" s="25">
        <v>2</v>
      </c>
      <c r="G8" s="25">
        <f t="shared" si="0"/>
        <v>146</v>
      </c>
      <c r="H8" s="26">
        <v>146</v>
      </c>
      <c r="I8" s="24">
        <v>0.93</v>
      </c>
      <c r="J8" s="24">
        <v>0.38</v>
      </c>
      <c r="K8" s="24">
        <v>0.32</v>
      </c>
      <c r="L8" s="24">
        <v>0.25</v>
      </c>
      <c r="M8" s="24">
        <v>0.51</v>
      </c>
    </row>
    <row r="9" spans="1:13" s="27" customFormat="1" ht="20.25" customHeight="1" x14ac:dyDescent="0.25">
      <c r="A9" s="23">
        <v>1391</v>
      </c>
      <c r="B9" s="24">
        <v>57</v>
      </c>
      <c r="C9" s="24">
        <v>40</v>
      </c>
      <c r="D9" s="24">
        <v>28</v>
      </c>
      <c r="E9" s="24">
        <v>10</v>
      </c>
      <c r="F9" s="25">
        <v>4</v>
      </c>
      <c r="G9" s="25">
        <f t="shared" si="0"/>
        <v>139</v>
      </c>
      <c r="H9" s="26">
        <v>139</v>
      </c>
      <c r="I9" s="24">
        <v>0.62</v>
      </c>
      <c r="J9" s="24">
        <v>0.46</v>
      </c>
      <c r="K9" s="24">
        <v>0.4</v>
      </c>
      <c r="L9" s="24">
        <v>0.16</v>
      </c>
      <c r="M9" s="24">
        <v>0.43</v>
      </c>
    </row>
    <row r="10" spans="1:13" s="27" customFormat="1" ht="20.25" customHeight="1" x14ac:dyDescent="0.25">
      <c r="A10" s="23">
        <v>1392</v>
      </c>
      <c r="B10" s="24">
        <v>31</v>
      </c>
      <c r="C10" s="24">
        <v>20</v>
      </c>
      <c r="D10" s="24">
        <v>3</v>
      </c>
      <c r="E10" s="24">
        <v>10</v>
      </c>
      <c r="F10" s="25">
        <v>2</v>
      </c>
      <c r="G10" s="25">
        <f t="shared" si="0"/>
        <v>66</v>
      </c>
      <c r="H10" s="26">
        <f t="shared" ref="H10:H11" si="1">SUM(B10:E10)</f>
        <v>64</v>
      </c>
      <c r="I10" s="24">
        <v>0.3</v>
      </c>
      <c r="J10" s="24">
        <v>0.19</v>
      </c>
      <c r="K10" s="24">
        <v>0.04</v>
      </c>
      <c r="L10" s="24">
        <v>0.14000000000000001</v>
      </c>
      <c r="M10" s="24">
        <v>0.18</v>
      </c>
    </row>
    <row r="11" spans="1:13" s="27" customFormat="1" ht="20.25" customHeight="1" x14ac:dyDescent="0.25">
      <c r="A11" s="23">
        <v>1393</v>
      </c>
      <c r="B11" s="24">
        <v>21</v>
      </c>
      <c r="C11" s="24">
        <v>24</v>
      </c>
      <c r="D11" s="24">
        <v>9</v>
      </c>
      <c r="E11" s="24">
        <v>4</v>
      </c>
      <c r="F11" s="25">
        <v>0</v>
      </c>
      <c r="G11" s="25">
        <f t="shared" si="0"/>
        <v>58</v>
      </c>
      <c r="H11" s="26">
        <f t="shared" si="1"/>
        <v>58</v>
      </c>
      <c r="I11" s="24">
        <v>0.19</v>
      </c>
      <c r="J11" s="24">
        <v>0.23</v>
      </c>
      <c r="K11" s="24">
        <v>0.12</v>
      </c>
      <c r="L11" s="24">
        <v>0.05</v>
      </c>
      <c r="M11" s="24">
        <v>0.16</v>
      </c>
    </row>
    <row r="12" spans="1:13" s="27" customFormat="1" ht="20.25" customHeight="1" x14ac:dyDescent="0.25">
      <c r="A12" s="23">
        <v>1394</v>
      </c>
      <c r="B12" s="24">
        <v>40</v>
      </c>
      <c r="C12" s="24">
        <v>27</v>
      </c>
      <c r="D12" s="24">
        <v>10</v>
      </c>
      <c r="E12" s="24">
        <v>4</v>
      </c>
      <c r="F12" s="25">
        <v>0</v>
      </c>
      <c r="G12" s="25">
        <f t="shared" si="0"/>
        <v>81</v>
      </c>
      <c r="H12" s="26">
        <v>80</v>
      </c>
      <c r="I12" s="24">
        <v>0.36</v>
      </c>
      <c r="J12" s="24">
        <v>0.23</v>
      </c>
      <c r="K12" s="24">
        <v>0.11</v>
      </c>
      <c r="L12" s="24">
        <v>0.05</v>
      </c>
      <c r="M12" s="24">
        <v>0.2</v>
      </c>
    </row>
    <row r="13" spans="1:13" s="27" customFormat="1" ht="20.25" customHeight="1" x14ac:dyDescent="0.25">
      <c r="A13" s="23">
        <v>1395</v>
      </c>
      <c r="B13" s="24">
        <v>27</v>
      </c>
      <c r="C13" s="24">
        <v>13</v>
      </c>
      <c r="D13" s="24">
        <v>7</v>
      </c>
      <c r="E13" s="24">
        <v>2</v>
      </c>
      <c r="F13" s="25">
        <v>0</v>
      </c>
      <c r="G13" s="25">
        <f t="shared" si="0"/>
        <v>49</v>
      </c>
      <c r="H13" s="26">
        <v>49</v>
      </c>
      <c r="I13" s="24">
        <v>0.24</v>
      </c>
      <c r="J13" s="24">
        <v>0.11</v>
      </c>
      <c r="K13" s="24">
        <v>0.09</v>
      </c>
      <c r="L13" s="24">
        <v>0.03</v>
      </c>
      <c r="M13" s="24">
        <v>0.12</v>
      </c>
    </row>
    <row r="14" spans="1:13" s="27" customFormat="1" ht="20.25" customHeight="1" x14ac:dyDescent="0.25">
      <c r="A14" s="28">
        <v>1396</v>
      </c>
      <c r="B14" s="24">
        <v>13</v>
      </c>
      <c r="C14" s="24">
        <v>20</v>
      </c>
      <c r="D14" s="24">
        <v>43</v>
      </c>
      <c r="E14" s="24">
        <v>2</v>
      </c>
      <c r="F14" s="25">
        <v>0</v>
      </c>
      <c r="G14" s="25">
        <f t="shared" si="0"/>
        <v>78</v>
      </c>
      <c r="H14" s="29">
        <v>76</v>
      </c>
      <c r="I14" s="24">
        <v>0.12</v>
      </c>
      <c r="J14" s="24">
        <v>0.13</v>
      </c>
      <c r="K14" s="24">
        <v>0.49</v>
      </c>
      <c r="L14" s="24">
        <v>0.01</v>
      </c>
      <c r="M14" s="24">
        <v>0.17</v>
      </c>
    </row>
    <row r="15" spans="1:13" s="27" customFormat="1" ht="20.25" customHeight="1" x14ac:dyDescent="0.25">
      <c r="A15" s="23">
        <v>1397</v>
      </c>
      <c r="B15" s="30">
        <v>14</v>
      </c>
      <c r="C15" s="30">
        <v>16</v>
      </c>
      <c r="D15" s="30">
        <v>15</v>
      </c>
      <c r="E15" s="30">
        <v>3</v>
      </c>
      <c r="F15" s="31">
        <v>1</v>
      </c>
      <c r="G15" s="31">
        <f t="shared" si="0"/>
        <v>49</v>
      </c>
      <c r="H15" s="29">
        <v>49</v>
      </c>
      <c r="I15" s="32">
        <f>B15/122</f>
        <v>0.11475409836065574</v>
      </c>
      <c r="J15" s="32">
        <f>C15/116</f>
        <v>0.13793103448275862</v>
      </c>
      <c r="K15" s="32">
        <f>D15/79</f>
        <v>0.189873417721519</v>
      </c>
      <c r="L15" s="32">
        <f>E15/84</f>
        <v>3.5714285714285712E-2</v>
      </c>
      <c r="M15" s="32">
        <f>H15/405</f>
        <v>0.12098765432098765</v>
      </c>
    </row>
    <row r="16" spans="1:13" s="27" customFormat="1" ht="20.25" customHeight="1" x14ac:dyDescent="0.25">
      <c r="A16" s="23">
        <v>1398</v>
      </c>
      <c r="B16" s="30">
        <v>5</v>
      </c>
      <c r="C16" s="30">
        <v>15</v>
      </c>
      <c r="D16" s="30">
        <v>12</v>
      </c>
      <c r="E16" s="30">
        <v>0</v>
      </c>
      <c r="F16" s="31">
        <v>0</v>
      </c>
      <c r="G16" s="31">
        <f t="shared" si="0"/>
        <v>32</v>
      </c>
      <c r="H16" s="29">
        <v>32</v>
      </c>
      <c r="I16" s="32">
        <f>B16/127</f>
        <v>3.937007874015748E-2</v>
      </c>
      <c r="J16" s="32">
        <f>C16/113</f>
        <v>0.13274336283185842</v>
      </c>
      <c r="K16" s="32">
        <f>D16/81</f>
        <v>0.14814814814814814</v>
      </c>
      <c r="L16" s="32">
        <f>E16/87</f>
        <v>0</v>
      </c>
      <c r="M16" s="32">
        <f>H16/412</f>
        <v>7.7669902912621352E-2</v>
      </c>
    </row>
    <row r="17" spans="1:13" ht="21" x14ac:dyDescent="0.6">
      <c r="A17" s="6" t="s">
        <v>3</v>
      </c>
    </row>
    <row r="18" spans="1:13" ht="40.5" customHeight="1" x14ac:dyDescent="0.55000000000000004">
      <c r="A18" s="35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</sheetData>
  <mergeCells count="2">
    <mergeCell ref="A2:M2"/>
    <mergeCell ref="A18:M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همایش ملی</vt:lpstr>
      <vt:lpstr>مقالات همایش داخلی</vt:lpstr>
      <vt:lpstr>مقالات همایش خارجی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2021-02-21T08:09:53Z</dcterms:created>
  <dcterms:modified xsi:type="dcterms:W3CDTF">2021-02-21T08:20:12Z</dcterms:modified>
</cp:coreProperties>
</file>